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\Desktop\"/>
    </mc:Choice>
  </mc:AlternateContent>
  <workbookProtection workbookPassword="B745" lockStructure="1"/>
  <bookViews>
    <workbookView xWindow="480" yWindow="300" windowWidth="15600" windowHeight="79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K9" i="1" l="1"/>
  <c r="K10" i="1" l="1"/>
  <c r="K19" i="1" l="1"/>
  <c r="N17" i="1"/>
  <c r="L9" i="1" s="1"/>
  <c r="N18" i="1"/>
  <c r="K17" i="1"/>
  <c r="K18" i="1" l="1"/>
  <c r="N20" i="1" s="1"/>
  <c r="K20" i="1"/>
  <c r="N19" i="1" l="1"/>
  <c r="G11" i="1" l="1"/>
  <c r="L10" i="1" l="1"/>
  <c r="K11" i="1"/>
  <c r="L11" i="1" l="1"/>
  <c r="K13" i="1" l="1"/>
</calcChain>
</file>

<file path=xl/sharedStrings.xml><?xml version="1.0" encoding="utf-8"?>
<sst xmlns="http://schemas.openxmlformats.org/spreadsheetml/2006/main" count="42" uniqueCount="30">
  <si>
    <t>Preencha os campos em AMARELO</t>
  </si>
  <si>
    <t>Cálculo:</t>
  </si>
  <si>
    <t>PLR</t>
  </si>
  <si>
    <t>Alíquota</t>
  </si>
  <si>
    <t>Até</t>
  </si>
  <si>
    <t>-</t>
  </si>
  <si>
    <t>De</t>
  </si>
  <si>
    <t xml:space="preserve">Acima </t>
  </si>
  <si>
    <t>O IR não incide sobre pensão alimentícia</t>
  </si>
  <si>
    <t>VALOR BRUTO</t>
  </si>
  <si>
    <t>Imposto retido em março</t>
  </si>
  <si>
    <t>Imposto total devido</t>
  </si>
  <si>
    <t>VALOR ECONOMIZADO (**)</t>
  </si>
  <si>
    <t xml:space="preserve">Parcela a Deduzir </t>
  </si>
  <si>
    <t>TOTAL (A+B)</t>
  </si>
  <si>
    <t xml:space="preserve"> RECEBIDO (*)</t>
  </si>
  <si>
    <t>Tabela IR na PLR</t>
  </si>
  <si>
    <t>(**) Até 2012 o IR na PLR era aplicado na fonte e depois era feito o ajuste anual. A partir de 2013 passou a tributar exclusivamente na fonte. Por isso o ganho pode ser até maior, dependendo da remuneração anual do trabalhador.</t>
  </si>
  <si>
    <t>Tabela IRRF "normal"</t>
  </si>
  <si>
    <t>Alíquota (%)</t>
  </si>
  <si>
    <t>Parcela a deduzir (R$)</t>
  </si>
  <si>
    <t xml:space="preserve">De </t>
  </si>
  <si>
    <t xml:space="preserve">Acima de </t>
  </si>
  <si>
    <t>Tabela IR para a PLR - a partir de abril de 2015</t>
  </si>
  <si>
    <t>Tabela IRPF - ano-calendário a partir de abril de 2015</t>
  </si>
  <si>
    <t>O IR também incide sobre os programas próprios pagos pelos bancos, como PCR, Agir, PPRS entre outros</t>
  </si>
  <si>
    <t>Imposto retido em setembro</t>
  </si>
  <si>
    <t>A)   Parcela recebida em março/2020:</t>
  </si>
  <si>
    <t>B)   Parcela recebida em setembro/2020:</t>
  </si>
  <si>
    <t>(*)Vale lembrar que tanto na parcela recebida em março quanto na recebida em setembro o bancário deve somar a PLR da CCT com os programas próprios de PLR de cada banco para fazer o cálculo corretamente.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</si>
</sst>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43" fontId="7" fillId="3" borderId="25" xfId="1" applyFont="1" applyFill="1" applyBorder="1" applyProtection="1">
      <protection locked="0"/>
    </xf>
    <xf numFmtId="43" fontId="7" fillId="3" borderId="26" xfId="1" applyFont="1" applyFill="1" applyBorder="1" applyProtection="1">
      <protection locked="0"/>
    </xf>
    <xf numFmtId="0" fontId="3" fillId="0" borderId="0" xfId="0" applyFont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Border="1" applyProtection="1"/>
    <xf numFmtId="0" fontId="7" fillId="2" borderId="5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7" fillId="0" borderId="12" xfId="0" applyFont="1" applyFill="1" applyBorder="1" applyProtection="1"/>
    <xf numFmtId="0" fontId="7" fillId="6" borderId="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top" wrapText="1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0" borderId="14" xfId="0" applyFont="1" applyFill="1" applyBorder="1" applyProtection="1"/>
    <xf numFmtId="0" fontId="7" fillId="6" borderId="8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0" fontId="7" fillId="8" borderId="5" xfId="0" applyFont="1" applyFill="1" applyBorder="1" applyProtection="1"/>
    <xf numFmtId="0" fontId="7" fillId="8" borderId="7" xfId="0" applyFont="1" applyFill="1" applyBorder="1" applyProtection="1"/>
    <xf numFmtId="0" fontId="7" fillId="0" borderId="7" xfId="0" applyFont="1" applyBorder="1" applyProtection="1"/>
    <xf numFmtId="43" fontId="3" fillId="0" borderId="0" xfId="1" applyFont="1" applyFill="1" applyBorder="1" applyProtection="1"/>
    <xf numFmtId="43" fontId="7" fillId="0" borderId="4" xfId="0" applyNumberFormat="1" applyFont="1" applyFill="1" applyBorder="1" applyAlignment="1" applyProtection="1">
      <alignment horizontal="left"/>
    </xf>
    <xf numFmtId="43" fontId="7" fillId="6" borderId="4" xfId="1" applyFont="1" applyFill="1" applyBorder="1" applyProtection="1"/>
    <xf numFmtId="165" fontId="7" fillId="7" borderId="4" xfId="1" applyNumberFormat="1" applyFont="1" applyFill="1" applyBorder="1" applyProtection="1"/>
    <xf numFmtId="0" fontId="7" fillId="0" borderId="9" xfId="0" applyFont="1" applyFill="1" applyBorder="1" applyProtection="1"/>
    <xf numFmtId="0" fontId="7" fillId="0" borderId="10" xfId="0" applyFont="1" applyFill="1" applyBorder="1" applyProtection="1"/>
    <xf numFmtId="0" fontId="7" fillId="0" borderId="10" xfId="0" applyFont="1" applyBorder="1" applyProtection="1"/>
    <xf numFmtId="0" fontId="7" fillId="2" borderId="1" xfId="0" applyFont="1" applyFill="1" applyBorder="1" applyProtection="1"/>
    <xf numFmtId="0" fontId="7" fillId="2" borderId="2" xfId="0" applyFont="1" applyFill="1" applyBorder="1" applyProtection="1"/>
    <xf numFmtId="0" fontId="7" fillId="0" borderId="2" xfId="0" applyFont="1" applyBorder="1" applyProtection="1"/>
    <xf numFmtId="43" fontId="7" fillId="2" borderId="1" xfId="1" applyFont="1" applyFill="1" applyBorder="1" applyProtection="1"/>
    <xf numFmtId="43" fontId="4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43" fontId="3" fillId="0" borderId="0" xfId="0" applyNumberFormat="1" applyFont="1" applyFill="1" applyBorder="1" applyProtection="1"/>
    <xf numFmtId="43" fontId="8" fillId="5" borderId="0" xfId="0" applyNumberFormat="1" applyFont="1" applyFill="1" applyBorder="1" applyAlignment="1" applyProtection="1">
      <alignment horizontal="left"/>
    </xf>
    <xf numFmtId="43" fontId="4" fillId="5" borderId="0" xfId="1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3" fillId="4" borderId="12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center" wrapText="1"/>
    </xf>
    <xf numFmtId="43" fontId="6" fillId="0" borderId="13" xfId="1" applyFont="1" applyFill="1" applyBorder="1" applyAlignment="1" applyProtection="1">
      <alignment horizontal="center" wrapText="1"/>
    </xf>
    <xf numFmtId="164" fontId="6" fillId="0" borderId="13" xfId="2" applyNumberFormat="1" applyFont="1" applyFill="1" applyBorder="1" applyAlignment="1" applyProtection="1">
      <alignment horizontal="center" wrapText="1"/>
    </xf>
    <xf numFmtId="43" fontId="6" fillId="0" borderId="21" xfId="1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horizontal="left" vertical="top" wrapText="1"/>
    </xf>
    <xf numFmtId="0" fontId="3" fillId="4" borderId="10" xfId="0" applyFont="1" applyFill="1" applyBorder="1" applyAlignment="1" applyProtection="1">
      <alignment horizontal="left" vertical="top" wrapText="1"/>
    </xf>
    <xf numFmtId="0" fontId="3" fillId="4" borderId="1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center" wrapText="1"/>
    </xf>
    <xf numFmtId="43" fontId="6" fillId="0" borderId="23" xfId="1" applyFont="1" applyFill="1" applyBorder="1" applyAlignment="1" applyProtection="1">
      <alignment horizontal="center" wrapText="1"/>
    </xf>
    <xf numFmtId="164" fontId="6" fillId="0" borderId="23" xfId="2" applyNumberFormat="1" applyFont="1" applyFill="1" applyBorder="1" applyAlignment="1" applyProtection="1">
      <alignment horizontal="center" wrapText="1"/>
    </xf>
    <xf numFmtId="43" fontId="6" fillId="0" borderId="24" xfId="1" applyFont="1" applyFill="1" applyBorder="1" applyAlignment="1" applyProtection="1">
      <alignment horizont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43" fontId="3" fillId="0" borderId="0" xfId="0" applyNumberFormat="1" applyFont="1" applyProtection="1"/>
    <xf numFmtId="0" fontId="3" fillId="0" borderId="5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 vertical="top" wrapText="1"/>
    </xf>
    <xf numFmtId="0" fontId="3" fillId="0" borderId="10" xfId="0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 applyProtection="1">
      <alignment horizontal="left" vertical="top" wrapText="1"/>
    </xf>
    <xf numFmtId="0" fontId="10" fillId="9" borderId="31" xfId="0" applyFont="1" applyFill="1" applyBorder="1" applyAlignment="1" applyProtection="1">
      <alignment horizontal="left" vertical="center" wrapText="1" indent="1"/>
    </xf>
    <xf numFmtId="43" fontId="11" fillId="0" borderId="27" xfId="1" applyFont="1" applyBorder="1" applyAlignment="1" applyProtection="1">
      <alignment horizontal="center"/>
    </xf>
    <xf numFmtId="43" fontId="11" fillId="0" borderId="27" xfId="1" applyFont="1" applyBorder="1" applyProtection="1"/>
    <xf numFmtId="0" fontId="10" fillId="9" borderId="27" xfId="0" applyFont="1" applyFill="1" applyBorder="1" applyAlignment="1" applyProtection="1">
      <alignment horizontal="center" vertical="center" wrapText="1"/>
    </xf>
    <xf numFmtId="0" fontId="10" fillId="9" borderId="3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top"/>
    </xf>
    <xf numFmtId="0" fontId="3" fillId="0" borderId="7" xfId="0" applyFont="1" applyFill="1" applyBorder="1" applyAlignment="1" applyProtection="1">
      <alignment horizontal="justify" vertical="top"/>
    </xf>
    <xf numFmtId="0" fontId="3" fillId="0" borderId="6" xfId="0" applyFont="1" applyFill="1" applyBorder="1" applyAlignment="1" applyProtection="1">
      <alignment horizontal="justify" vertical="top"/>
    </xf>
    <xf numFmtId="0" fontId="3" fillId="0" borderId="9" xfId="0" applyFont="1" applyFill="1" applyBorder="1" applyAlignment="1" applyProtection="1">
      <alignment horizontal="justify" vertical="top"/>
    </xf>
    <xf numFmtId="0" fontId="3" fillId="0" borderId="10" xfId="0" applyFont="1" applyFill="1" applyBorder="1" applyAlignment="1" applyProtection="1">
      <alignment horizontal="justify" vertical="top"/>
    </xf>
    <xf numFmtId="0" fontId="3" fillId="0" borderId="14" xfId="0" applyFont="1" applyFill="1" applyBorder="1" applyAlignment="1" applyProtection="1">
      <alignment horizontal="justify" vertical="top"/>
    </xf>
    <xf numFmtId="0" fontId="10" fillId="9" borderId="33" xfId="0" applyFont="1" applyFill="1" applyBorder="1" applyAlignment="1" applyProtection="1">
      <alignment horizontal="left" vertical="center" wrapText="1" indent="1"/>
    </xf>
    <xf numFmtId="43" fontId="11" fillId="0" borderId="34" xfId="1" applyFont="1" applyBorder="1" applyProtection="1"/>
    <xf numFmtId="43" fontId="11" fillId="0" borderId="34" xfId="1" applyFont="1" applyBorder="1" applyAlignment="1" applyProtection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3274218</xdr:colOff>
      <xdr:row>0</xdr:row>
      <xdr:rowOff>71438</xdr:rowOff>
    </xdr:from>
    <xdr:to>
      <xdr:col>6</xdr:col>
      <xdr:colOff>1004886</xdr:colOff>
      <xdr:row>3</xdr:row>
      <xdr:rowOff>103627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8" y="71438"/>
          <a:ext cx="1683543" cy="74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559593</xdr:colOff>
      <xdr:row>0</xdr:row>
      <xdr:rowOff>47626</xdr:rowOff>
    </xdr:from>
    <xdr:to>
      <xdr:col>0</xdr:col>
      <xdr:colOff>2488406</xdr:colOff>
      <xdr:row>3</xdr:row>
      <xdr:rowOff>177107</xdr:rowOff>
    </xdr:to>
    <xdr:pic>
      <xdr:nvPicPr>
        <xdr:cNvPr id="3" name="Imagem 2" descr="PLR sem IR: veja o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" y="47626"/>
          <a:ext cx="1928813" cy="84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7</xdr:row>
      <xdr:rowOff>2381</xdr:rowOff>
    </xdr:from>
    <xdr:to>
      <xdr:col>8</xdr:col>
      <xdr:colOff>416719</xdr:colOff>
      <xdr:row>10</xdr:row>
      <xdr:rowOff>190500</xdr:rowOff>
    </xdr:to>
    <xdr:sp macro="" textlink="">
      <xdr:nvSpPr>
        <xdr:cNvPr id="4" name="Seta para a direita 3"/>
        <xdr:cNvSpPr/>
      </xdr:nvSpPr>
      <xdr:spPr>
        <a:xfrm>
          <a:off x="5417344" y="907256"/>
          <a:ext cx="1631156" cy="1092994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9"/>
  <sheetViews>
    <sheetView showGridLines="0" tabSelected="1" zoomScale="80" zoomScaleNormal="80" workbookViewId="0">
      <selection activeCell="G9" sqref="G9"/>
    </sheetView>
  </sheetViews>
  <sheetFormatPr defaultColWidth="9.140625" defaultRowHeight="18.75" x14ac:dyDescent="0.3"/>
  <cols>
    <col min="1" max="1" width="50.140625" style="3" customWidth="1"/>
    <col min="2" max="2" width="9.140625" style="3"/>
    <col min="3" max="3" width="9.140625" style="3" hidden="1" customWidth="1"/>
    <col min="4" max="4" width="1.42578125" style="3" hidden="1" customWidth="1"/>
    <col min="5" max="5" width="15" style="3" hidden="1" customWidth="1"/>
    <col min="6" max="6" width="4.28515625" style="3" hidden="1" customWidth="1"/>
    <col min="7" max="7" width="19.85546875" style="3" customWidth="1"/>
    <col min="8" max="8" width="20.42578125" style="3" customWidth="1"/>
    <col min="9" max="9" width="9.140625" style="3"/>
    <col min="10" max="10" width="42" style="3" customWidth="1"/>
    <col min="11" max="11" width="31.7109375" style="3" customWidth="1"/>
    <col min="12" max="12" width="24.7109375" style="3" customWidth="1"/>
    <col min="13" max="13" width="20.7109375" style="3" customWidth="1"/>
    <col min="14" max="14" width="13.5703125" style="3" customWidth="1"/>
    <col min="15" max="16384" width="9.140625" style="3"/>
  </cols>
  <sheetData>
    <row r="4" spans="1:14" ht="19.5" thickBot="1" x14ac:dyDescent="0.35"/>
    <row r="5" spans="1:14" ht="32.25" thickBot="1" x14ac:dyDescent="0.55000000000000004">
      <c r="A5" s="4" t="s">
        <v>0</v>
      </c>
      <c r="B5" s="5"/>
      <c r="C5" s="5"/>
      <c r="D5" s="5"/>
      <c r="E5" s="5"/>
      <c r="F5" s="5"/>
      <c r="G5" s="6"/>
      <c r="J5" s="7" t="s">
        <v>1</v>
      </c>
    </row>
    <row r="6" spans="1:14" ht="19.5" thickBot="1" x14ac:dyDescent="0.35">
      <c r="J6" s="8"/>
    </row>
    <row r="7" spans="1:14" ht="21.75" thickBot="1" x14ac:dyDescent="0.4">
      <c r="A7" s="9" t="s">
        <v>2</v>
      </c>
      <c r="B7" s="10"/>
      <c r="C7" s="10"/>
      <c r="D7" s="10"/>
      <c r="E7" s="10"/>
      <c r="F7" s="11"/>
      <c r="G7" s="12" t="s">
        <v>9</v>
      </c>
      <c r="H7" s="13"/>
      <c r="J7" s="14"/>
      <c r="K7" s="15">
        <v>2020</v>
      </c>
      <c r="L7" s="16"/>
      <c r="M7" s="17"/>
    </row>
    <row r="8" spans="1:14" ht="21.75" thickBot="1" x14ac:dyDescent="0.4">
      <c r="A8" s="18"/>
      <c r="B8" s="19"/>
      <c r="C8" s="19"/>
      <c r="D8" s="19"/>
      <c r="E8" s="19"/>
      <c r="F8" s="20"/>
      <c r="G8" s="21" t="s">
        <v>15</v>
      </c>
      <c r="H8" s="13"/>
      <c r="J8" s="22"/>
      <c r="K8" s="23" t="s">
        <v>18</v>
      </c>
      <c r="L8" s="24" t="s">
        <v>16</v>
      </c>
      <c r="M8" s="17"/>
    </row>
    <row r="9" spans="1:14" ht="27" customHeight="1" thickBot="1" x14ac:dyDescent="0.4">
      <c r="A9" s="25" t="s">
        <v>27</v>
      </c>
      <c r="B9" s="26"/>
      <c r="C9" s="27"/>
      <c r="D9" s="27"/>
      <c r="E9" s="27"/>
      <c r="F9" s="27"/>
      <c r="G9" s="1">
        <v>6000</v>
      </c>
      <c r="H9" s="28"/>
      <c r="J9" s="29" t="s">
        <v>10</v>
      </c>
      <c r="K9" s="30">
        <f>IF(G9&lt;=L24,G9*0,IF(G9&lt;=L25,G9*M25-N25,IF(G9&lt;=L26,G9*M26-N26,IF(G9&lt;=L27,G9*M27-N27,IF(G9&gt;=K28,G9*M28-N28)))))</f>
        <v>780.64000000000021</v>
      </c>
      <c r="L9" s="31">
        <f>IF(G9&lt;=L16,G9*0,IF(G9&lt;=L17,G9*M17-N17,IF(G9&lt;=L18,G9*M18-N18,IF(G9&lt;=L19,G9*M19-N19,IF(G9&gt;=K20,G9*M20-N20)))))</f>
        <v>0</v>
      </c>
      <c r="M9" s="17"/>
    </row>
    <row r="10" spans="1:14" ht="25.5" customHeight="1" thickBot="1" x14ac:dyDescent="0.4">
      <c r="A10" s="32" t="s">
        <v>28</v>
      </c>
      <c r="B10" s="33"/>
      <c r="C10" s="34"/>
      <c r="D10" s="34"/>
      <c r="E10" s="34"/>
      <c r="F10" s="34"/>
      <c r="G10" s="2">
        <v>5000</v>
      </c>
      <c r="H10" s="28"/>
      <c r="J10" s="29" t="s">
        <v>26</v>
      </c>
      <c r="K10" s="30">
        <f>IF(G10&lt;=L24,G10*0,IF(G10&lt;=L25,G10*M25-N25,IF(G10&lt;=L26,G10*M26-N26,IF(G10&lt;=L27,G10*M27-N27,IF(G10&gt;=K28,G10*M28-N28)))))</f>
        <v>505.64</v>
      </c>
      <c r="L10" s="31">
        <f>IF(G11&lt;=L16,G11*0,IF(G11&lt;=L17,G11*M17-N17,IF(G11&lt;=L18,G11*M18-N18,IF(G11&lt;=L19,G11*M19-N19,IF(G11&gt;=K20,G11*M20-N20)))))-L9</f>
        <v>405.01274999999987</v>
      </c>
      <c r="M10" s="17"/>
    </row>
    <row r="11" spans="1:14" ht="30" customHeight="1" thickBot="1" x14ac:dyDescent="0.4">
      <c r="A11" s="35" t="s">
        <v>14</v>
      </c>
      <c r="B11" s="36"/>
      <c r="C11" s="37"/>
      <c r="D11" s="37"/>
      <c r="E11" s="37"/>
      <c r="F11" s="37"/>
      <c r="G11" s="38">
        <f>SUM(G9:G10)</f>
        <v>11000</v>
      </c>
      <c r="H11" s="28"/>
      <c r="J11" s="29" t="s">
        <v>11</v>
      </c>
      <c r="K11" s="30">
        <f>SUM(K9:K10)</f>
        <v>1286.2800000000002</v>
      </c>
      <c r="L11" s="31">
        <f>L10+L9</f>
        <v>405.01274999999987</v>
      </c>
      <c r="M11" s="39"/>
    </row>
    <row r="12" spans="1:14" ht="23.25" x14ac:dyDescent="0.3">
      <c r="A12" s="40"/>
      <c r="B12" s="40"/>
      <c r="C12" s="40"/>
      <c r="D12" s="40"/>
      <c r="E12" s="40"/>
      <c r="F12" s="40"/>
      <c r="G12" s="28"/>
      <c r="H12" s="28"/>
      <c r="J12" s="41"/>
      <c r="K12" s="28"/>
      <c r="L12" s="28"/>
      <c r="M12" s="39"/>
    </row>
    <row r="13" spans="1:14" ht="23.25" x14ac:dyDescent="0.35">
      <c r="A13" s="40"/>
      <c r="B13" s="40"/>
      <c r="C13" s="40"/>
      <c r="D13" s="40"/>
      <c r="E13" s="40"/>
      <c r="F13" s="40"/>
      <c r="G13" s="28"/>
      <c r="H13" s="28"/>
      <c r="J13" s="42" t="s">
        <v>12</v>
      </c>
      <c r="K13" s="43">
        <f>K11-L11</f>
        <v>881.26725000000033</v>
      </c>
      <c r="L13" s="43"/>
      <c r="M13" s="39"/>
    </row>
    <row r="14" spans="1:14" ht="19.5" thickBot="1" x14ac:dyDescent="0.35">
      <c r="A14" s="40"/>
      <c r="B14" s="40"/>
      <c r="C14" s="40"/>
      <c r="D14" s="40"/>
      <c r="E14" s="40"/>
      <c r="F14" s="40"/>
      <c r="G14" s="28"/>
      <c r="H14" s="28"/>
    </row>
    <row r="15" spans="1:14" ht="33" customHeight="1" x14ac:dyDescent="0.3">
      <c r="A15" s="44" t="s">
        <v>29</v>
      </c>
      <c r="B15" s="45"/>
      <c r="C15" s="45"/>
      <c r="D15" s="45"/>
      <c r="E15" s="45"/>
      <c r="F15" s="45"/>
      <c r="G15" s="45"/>
      <c r="H15" s="46"/>
      <c r="J15" s="47" t="s">
        <v>23</v>
      </c>
      <c r="K15" s="48"/>
      <c r="L15" s="49"/>
      <c r="M15" s="50" t="s">
        <v>3</v>
      </c>
      <c r="N15" s="51" t="s">
        <v>13</v>
      </c>
    </row>
    <row r="16" spans="1:14" ht="30" customHeight="1" x14ac:dyDescent="0.3">
      <c r="A16" s="52"/>
      <c r="B16" s="53"/>
      <c r="C16" s="53"/>
      <c r="D16" s="53"/>
      <c r="E16" s="53"/>
      <c r="F16" s="53"/>
      <c r="G16" s="53"/>
      <c r="H16" s="54"/>
      <c r="J16" s="55" t="s">
        <v>4</v>
      </c>
      <c r="K16" s="56" t="s">
        <v>5</v>
      </c>
      <c r="L16" s="56">
        <v>6677.55</v>
      </c>
      <c r="M16" s="57" t="s">
        <v>5</v>
      </c>
      <c r="N16" s="58" t="s">
        <v>5</v>
      </c>
    </row>
    <row r="17" spans="1:14" ht="19.5" thickBot="1" x14ac:dyDescent="0.35">
      <c r="A17" s="59"/>
      <c r="B17" s="60"/>
      <c r="C17" s="60"/>
      <c r="D17" s="60"/>
      <c r="E17" s="60"/>
      <c r="F17" s="60"/>
      <c r="G17" s="60"/>
      <c r="H17" s="61"/>
      <c r="J17" s="55" t="s">
        <v>6</v>
      </c>
      <c r="K17" s="56">
        <f>L16+0.01</f>
        <v>6677.56</v>
      </c>
      <c r="L17" s="56">
        <v>9922.2800000000007</v>
      </c>
      <c r="M17" s="57">
        <v>7.4999999999999997E-2</v>
      </c>
      <c r="N17" s="58">
        <f>M17*L16</f>
        <v>500.81624999999997</v>
      </c>
    </row>
    <row r="18" spans="1:14" ht="19.5" thickBot="1" x14ac:dyDescent="0.35">
      <c r="J18" s="55" t="s">
        <v>6</v>
      </c>
      <c r="K18" s="56">
        <f>L17+0.01</f>
        <v>9922.2900000000009</v>
      </c>
      <c r="L18" s="56">
        <v>13167</v>
      </c>
      <c r="M18" s="57">
        <v>0.15</v>
      </c>
      <c r="N18" s="58">
        <f>(M18*L17)-((L17-L16)*M17)</f>
        <v>1244.9872500000001</v>
      </c>
    </row>
    <row r="19" spans="1:14" x14ac:dyDescent="0.3">
      <c r="A19" s="62" t="s">
        <v>17</v>
      </c>
      <c r="B19" s="63"/>
      <c r="C19" s="63"/>
      <c r="D19" s="63"/>
      <c r="E19" s="63"/>
      <c r="F19" s="63"/>
      <c r="G19" s="63"/>
      <c r="H19" s="64"/>
      <c r="J19" s="55" t="s">
        <v>6</v>
      </c>
      <c r="K19" s="56">
        <f>L18+0.01</f>
        <v>13167.01</v>
      </c>
      <c r="L19" s="56">
        <v>16380.38</v>
      </c>
      <c r="M19" s="57">
        <v>0.22500000000000001</v>
      </c>
      <c r="N19" s="58">
        <f>(M19*L18)-((L18-K18)*M18)-((L17-K17)*M17)</f>
        <v>2232.5145000000007</v>
      </c>
    </row>
    <row r="20" spans="1:14" ht="23.25" customHeight="1" thickBot="1" x14ac:dyDescent="0.35">
      <c r="A20" s="65"/>
      <c r="B20" s="66"/>
      <c r="C20" s="66"/>
      <c r="D20" s="66"/>
      <c r="E20" s="66"/>
      <c r="F20" s="66"/>
      <c r="G20" s="66"/>
      <c r="H20" s="67"/>
      <c r="J20" s="68" t="s">
        <v>7</v>
      </c>
      <c r="K20" s="69">
        <f>L19+0.01</f>
        <v>16380.39</v>
      </c>
      <c r="L20" s="69" t="s">
        <v>5</v>
      </c>
      <c r="M20" s="70">
        <v>0.27500000000000002</v>
      </c>
      <c r="N20" s="71">
        <f>(M20*L19)-((L19-K19)*M19)-((L18-K18)*M18)-((L17-K17)*M17)</f>
        <v>3051.5357500000009</v>
      </c>
    </row>
    <row r="21" spans="1:14" ht="19.5" thickBot="1" x14ac:dyDescent="0.35">
      <c r="A21" s="72"/>
      <c r="B21" s="73"/>
      <c r="C21" s="73"/>
      <c r="D21" s="73"/>
      <c r="E21" s="73"/>
      <c r="F21" s="73"/>
      <c r="G21" s="73"/>
      <c r="H21" s="74"/>
    </row>
    <row r="22" spans="1:14" ht="19.5" thickBot="1" x14ac:dyDescent="0.35">
      <c r="M22" s="75"/>
    </row>
    <row r="23" spans="1:14" ht="38.25" customHeight="1" x14ac:dyDescent="0.3">
      <c r="A23" s="76" t="s">
        <v>25</v>
      </c>
      <c r="B23" s="77"/>
      <c r="C23" s="77"/>
      <c r="D23" s="77"/>
      <c r="E23" s="77"/>
      <c r="F23" s="77"/>
      <c r="G23" s="77"/>
      <c r="H23" s="78"/>
      <c r="J23" s="79" t="s">
        <v>24</v>
      </c>
      <c r="K23" s="80"/>
      <c r="L23" s="81"/>
      <c r="M23" s="82" t="s">
        <v>19</v>
      </c>
      <c r="N23" s="83" t="s">
        <v>20</v>
      </c>
    </row>
    <row r="24" spans="1:14" ht="21.75" customHeight="1" thickBot="1" x14ac:dyDescent="0.35">
      <c r="A24" s="84"/>
      <c r="B24" s="85"/>
      <c r="C24" s="85"/>
      <c r="D24" s="85"/>
      <c r="E24" s="85"/>
      <c r="F24" s="85"/>
      <c r="G24" s="85"/>
      <c r="H24" s="86"/>
      <c r="J24" s="87" t="s">
        <v>4</v>
      </c>
      <c r="K24" s="88" t="s">
        <v>5</v>
      </c>
      <c r="L24" s="89">
        <v>1903.98</v>
      </c>
      <c r="M24" s="90" t="s">
        <v>5</v>
      </c>
      <c r="N24" s="91" t="s">
        <v>5</v>
      </c>
    </row>
    <row r="25" spans="1:14" ht="21" customHeight="1" thickBot="1" x14ac:dyDescent="0.35">
      <c r="J25" s="87" t="s">
        <v>21</v>
      </c>
      <c r="K25" s="89">
        <v>1903.99</v>
      </c>
      <c r="L25" s="89">
        <v>2826.65</v>
      </c>
      <c r="M25" s="57">
        <v>7.4999999999999997E-2</v>
      </c>
      <c r="N25" s="58">
        <v>142.80000000000001</v>
      </c>
    </row>
    <row r="26" spans="1:14" x14ac:dyDescent="0.3">
      <c r="A26" s="92" t="s">
        <v>8</v>
      </c>
      <c r="B26" s="93"/>
      <c r="C26" s="93"/>
      <c r="D26" s="93"/>
      <c r="E26" s="93"/>
      <c r="F26" s="93"/>
      <c r="G26" s="93"/>
      <c r="H26" s="94"/>
      <c r="J26" s="87" t="s">
        <v>21</v>
      </c>
      <c r="K26" s="89">
        <v>2826.66</v>
      </c>
      <c r="L26" s="89">
        <v>3751.05</v>
      </c>
      <c r="M26" s="57">
        <v>0.15</v>
      </c>
      <c r="N26" s="58">
        <v>354.8</v>
      </c>
    </row>
    <row r="27" spans="1:14" ht="19.5" thickBot="1" x14ac:dyDescent="0.35">
      <c r="A27" s="95"/>
      <c r="B27" s="96"/>
      <c r="C27" s="96"/>
      <c r="D27" s="96"/>
      <c r="E27" s="96"/>
      <c r="F27" s="96"/>
      <c r="G27" s="96"/>
      <c r="H27" s="97"/>
      <c r="J27" s="87" t="s">
        <v>6</v>
      </c>
      <c r="K27" s="89">
        <v>3751.06</v>
      </c>
      <c r="L27" s="89">
        <v>4664.68</v>
      </c>
      <c r="M27" s="57">
        <v>0.22500000000000001</v>
      </c>
      <c r="N27" s="58">
        <v>636.13</v>
      </c>
    </row>
    <row r="28" spans="1:14" ht="19.5" thickBot="1" x14ac:dyDescent="0.35">
      <c r="J28" s="98" t="s">
        <v>22</v>
      </c>
      <c r="K28" s="99">
        <v>4664.68</v>
      </c>
      <c r="L28" s="100" t="s">
        <v>5</v>
      </c>
      <c r="M28" s="70">
        <v>0.27500000000000002</v>
      </c>
      <c r="N28" s="71">
        <v>869.36</v>
      </c>
    </row>
    <row r="29" spans="1:14" x14ac:dyDescent="0.3">
      <c r="A29" s="8"/>
      <c r="B29" s="8"/>
      <c r="C29" s="8"/>
      <c r="D29" s="8"/>
      <c r="E29" s="8"/>
      <c r="F29" s="8"/>
      <c r="G29" s="8"/>
      <c r="H29" s="8"/>
    </row>
  </sheetData>
  <sheetProtection sheet="1" selectLockedCells="1"/>
  <mergeCells count="8">
    <mergeCell ref="J23:L23"/>
    <mergeCell ref="A7:F8"/>
    <mergeCell ref="K13:L13"/>
    <mergeCell ref="A15:H17"/>
    <mergeCell ref="A19:H21"/>
    <mergeCell ref="A23:H24"/>
    <mergeCell ref="K7:L7"/>
    <mergeCell ref="J15:L1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Shuji Izumi</dc:creator>
  <cp:lastModifiedBy>Gustavo</cp:lastModifiedBy>
  <dcterms:created xsi:type="dcterms:W3CDTF">2013-10-31T14:56:08Z</dcterms:created>
  <dcterms:modified xsi:type="dcterms:W3CDTF">2020-09-16T15:13:26Z</dcterms:modified>
</cp:coreProperties>
</file>